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60" windowWidth="19410" windowHeight="10950" activeTab="4"/>
  </bookViews>
  <sheets>
    <sheet name="1кв" sheetId="25" r:id="rId1"/>
    <sheet name="2кв" sheetId="27" r:id="rId2"/>
    <sheet name="3кв" sheetId="28" r:id="rId3"/>
    <sheet name="4 кв" sheetId="29" r:id="rId4"/>
    <sheet name="отчет" sheetId="26" r:id="rId5"/>
  </sheets>
  <definedNames>
    <definedName name="_xlnm.Print_Area" localSheetId="0">'1кв'!$A$1:$E$53</definedName>
    <definedName name="_xlnm.Print_Area" localSheetId="1">'2кв'!$A$1:$E$49</definedName>
    <definedName name="_xlnm.Print_Area" localSheetId="2">'3кв'!$A$1:$E$50</definedName>
    <definedName name="_xlnm.Print_Area" localSheetId="3">'4 кв'!$A$1:$E$51</definedName>
    <definedName name="_xlnm.Print_Area" localSheetId="4">отчет!$A$1:$C$40</definedName>
  </definedNames>
  <calcPr calcId="152511"/>
</workbook>
</file>

<file path=xl/calcChain.xml><?xml version="1.0" encoding="utf-8"?>
<calcChain xmlns="http://schemas.openxmlformats.org/spreadsheetml/2006/main">
  <c r="C9" i="26" l="1"/>
  <c r="B51" i="29"/>
  <c r="E28" i="29"/>
  <c r="D22" i="26"/>
  <c r="C20" i="26"/>
  <c r="C19" i="26"/>
  <c r="C16" i="26"/>
  <c r="C15" i="26"/>
  <c r="C14" i="26"/>
  <c r="C13" i="26"/>
  <c r="C10" i="26"/>
  <c r="C8" i="26"/>
  <c r="B46" i="29"/>
  <c r="E24" i="29"/>
  <c r="E26" i="29"/>
  <c r="F20" i="29"/>
  <c r="E22" i="29" s="1"/>
  <c r="E23" i="29" l="1"/>
  <c r="B50" i="29" s="1"/>
  <c r="B50" i="28"/>
  <c r="B45" i="28" l="1"/>
  <c r="E22" i="28"/>
  <c r="E27" i="28" s="1"/>
  <c r="B49" i="28" s="1"/>
  <c r="F20" i="28"/>
  <c r="E23" i="28" s="1"/>
  <c r="B53" i="25" l="1"/>
  <c r="B49" i="27"/>
  <c r="B44" i="27" l="1"/>
  <c r="B51" i="25" l="1"/>
  <c r="E23" i="25" l="1"/>
  <c r="E22" i="25"/>
  <c r="F20" i="27"/>
  <c r="E22" i="27" s="1"/>
  <c r="F20" i="25"/>
  <c r="E23" i="27" l="1"/>
  <c r="E26" i="25"/>
  <c r="E27" i="25"/>
  <c r="E25" i="25"/>
  <c r="E26" i="27" l="1"/>
  <c r="B48" i="27" s="1"/>
  <c r="C17" i="26"/>
  <c r="C28" i="26"/>
  <c r="C11" i="26" l="1"/>
  <c r="C22" i="26" l="1"/>
  <c r="C23" i="26" s="1"/>
  <c r="E29" i="25"/>
  <c r="B52" i="25" l="1"/>
</calcChain>
</file>

<file path=xl/sharedStrings.xml><?xml version="1.0" encoding="utf-8"?>
<sst xmlns="http://schemas.openxmlformats.org/spreadsheetml/2006/main" count="274" uniqueCount="108">
  <si>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</si>
  <si>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</si>
  <si>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</si>
  <si>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</si>
  <si>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</si>
  <si>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</si>
  <si>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</si>
  <si>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</si>
  <si>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</si>
  <si>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</si>
  <si>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</si>
  <si>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</si>
  <si>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</si>
  <si>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</si>
  <si>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</si>
  <si>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</si>
  <si>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</si>
  <si>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</si>
  <si>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</si>
  <si>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</si>
  <si>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</si>
  <si>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</si>
  <si>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</si>
  <si>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</si>
  <si>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</si>
  <si>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</si>
  <si>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</si>
  <si>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</si>
  <si>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</si>
  <si>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</si>
  <si>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</si>
  <si>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</si>
  <si>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</si>
  <si>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</si>
  <si>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</si>
  <si>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</si>
  <si>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</t>
  </si>
  <si>
    <t>интернет Ростелеком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</si>
  <si>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</si>
  <si>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</si>
  <si>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</si>
  <si>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</si>
  <si>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</si>
  <si>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</si>
  <si>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</si>
  <si>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</si>
  <si>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</si>
  <si>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</si>
  <si>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</si>
  <si>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</si>
  <si>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</si>
  <si>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Справочно:</t>
  </si>
  <si>
    <t>Прирост (+) / уменьшение (-) задолженности за год</t>
  </si>
  <si>
    <t xml:space="preserve">Получил: </t>
  </si>
  <si>
    <t>_____________________________________________</t>
  </si>
  <si>
    <t>за 1 квартал 2024 года</t>
  </si>
  <si>
    <t>31.03.2024 г.</t>
  </si>
  <si>
    <t>г. Россошь, ул. Комсомольская, д.4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</si>
  <si>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Двирных Евгения Сергеевича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</si>
  <si>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 от 19.01.2024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</si>
  <si>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 от 01.02.2024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</si>
  <si>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</si>
  <si>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Двирных Е.С.</t>
    </r>
  </si>
  <si>
    <t>Ремонт крыльца 3 подъезда (кв.17)</t>
  </si>
  <si>
    <t>Монтаж светильников над входами в подьезд (кв.3)</t>
  </si>
  <si>
    <t>Опиловка деревьев</t>
  </si>
  <si>
    <t>февраль</t>
  </si>
  <si>
    <t>март</t>
  </si>
  <si>
    <t>ч/ч</t>
  </si>
  <si>
    <t>Предъявлено населению 36866,28</t>
  </si>
  <si>
    <t>Не жилые помещения - 89,3</t>
  </si>
  <si>
    <t>Общая площадь квартир - 799,7</t>
  </si>
  <si>
    <t>за 2 квартал 2024 года</t>
  </si>
  <si>
    <t>администрацией за помещ.А/1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</si>
  <si>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</si>
  <si>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</si>
  <si>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сорок восемь тысяч восемьсот семьдесят девять рублей 00 копеек.</t>
  </si>
  <si>
    <t xml:space="preserve">           2. Всего за период с "01" 02 2024 г. по "31" 03 2024 г. выполнено работ (оказано услуг) на общую сумму пятьдесят четыре тысячи пятьсот шестьдесят  два рубля 34 копейки.</t>
  </si>
  <si>
    <t>Предъявлено населению 55299,42</t>
  </si>
  <si>
    <t>за 3 квартал 2024 года</t>
  </si>
  <si>
    <t>30.09.2024 г.</t>
  </si>
  <si>
    <t>3 квартал</t>
  </si>
  <si>
    <t>Изготовление досок объявления, 3шт. (смета)</t>
  </si>
  <si>
    <t>июль</t>
  </si>
  <si>
    <t xml:space="preserve">           2. Всего за период с "01" 07 2024 г. по "30" 09 2024 г. выполнено работ (оказано услуг) на общую сумму пятьдесят две тысячи сто три рубля 04 копейки.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</si>
  <si>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Двирнык Е.С.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</si>
  <si>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Двирнык Евгения Сергеевича</t>
    </r>
  </si>
  <si>
    <t>за 4 квартал 2024 года</t>
  </si>
  <si>
    <t>31.12.2024 г.</t>
  </si>
  <si>
    <t>Ремонт и окраска дверей (смета)</t>
  </si>
  <si>
    <t>Установка кодовых замков (кв.8)</t>
  </si>
  <si>
    <t>4 квартал</t>
  </si>
  <si>
    <t>октябрь</t>
  </si>
  <si>
    <t xml:space="preserve">           2. Всего за период с "01" 10 2024 г. по "31" 12 2024 г. выполнено работ (оказано услуг) на общую сумму шестьдесят семь тысяч тридцать три рубля 18 копеек.</t>
  </si>
  <si>
    <t>по ж.д. ул. Комсомольская, д. 4</t>
  </si>
  <si>
    <t>Оплачено по нежилым помещениям (А/1)</t>
  </si>
  <si>
    <t>Непредвиденные работы 64 ч/ч</t>
  </si>
  <si>
    <t xml:space="preserve">   * Изготовление досок объявления, 3шт. (смета)</t>
  </si>
  <si>
    <t xml:space="preserve">   * Ремонт и окраска дверей (смета)</t>
  </si>
  <si>
    <t>НА ЛИЦЕВОМ СЧЕТЕ  за  период  с 01.02.2024 г. по 31.12.2024 г.</t>
  </si>
  <si>
    <t>Остаток средств на 01.01.2025</t>
  </si>
  <si>
    <t>Задолженность населения по оплате на 01.01.2025г.</t>
  </si>
  <si>
    <t>Задолженность населения по оплате на 01.02.2024г.</t>
  </si>
  <si>
    <t>Отчет за 2024 год.</t>
  </si>
  <si>
    <t>Перечень предлагаемых работ на 2025  год.</t>
  </si>
  <si>
    <t>Предложение по структуре тарифа на 2025  год.</t>
  </si>
  <si>
    <t>Начислено всего 1202764,54</t>
  </si>
  <si>
    <t>Оплачено за размещение оборудования интернет Ростелеком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</si>
</sst>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1" fillId="0" borderId="0" xfId="0" applyFont="1"/>
    <xf numFmtId="0" fontId="4" fillId="2" borderId="0" xfId="0" applyFont="1" applyFill="1"/>
    <xf numFmtId="0" fontId="12" fillId="0" borderId="0" xfId="0" applyFont="1"/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6" fillId="0" borderId="4" xfId="0" applyFont="1" applyBorder="1" applyAlignment="1">
      <alignment wrapText="1"/>
    </xf>
    <xf numFmtId="0" fontId="17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4" fillId="0" borderId="0" xfId="1" applyNumberFormat="1" applyFont="1" applyBorder="1"/>
    <xf numFmtId="0" fontId="4" fillId="0" borderId="1" xfId="0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6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34" zoomScaleSheetLayoutView="100" workbookViewId="0">
      <selection activeCell="A51" sqref="A5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61" t="s">
        <v>11</v>
      </c>
      <c r="B1" s="61"/>
      <c r="C1" s="61"/>
      <c r="D1" s="61"/>
      <c r="E1" s="61"/>
    </row>
    <row r="2" spans="1:5" ht="36" customHeight="1" x14ac:dyDescent="0.25">
      <c r="A2" s="62" t="s">
        <v>12</v>
      </c>
      <c r="B2" s="63"/>
      <c r="C2" s="63"/>
      <c r="D2" s="63"/>
      <c r="E2" s="63"/>
    </row>
    <row r="3" spans="1:5" x14ac:dyDescent="0.25">
      <c r="A3" s="64" t="s">
        <v>55</v>
      </c>
      <c r="B3" s="64"/>
      <c r="C3" s="64"/>
      <c r="D3" s="64"/>
      <c r="E3" s="64"/>
    </row>
    <row r="4" spans="1:5" s="1" customFormat="1" ht="15.75" x14ac:dyDescent="0.25">
      <c r="A4" s="25" t="s">
        <v>13</v>
      </c>
      <c r="B4" s="4"/>
      <c r="C4" s="4"/>
      <c r="D4" s="30"/>
      <c r="E4" s="29" t="s">
        <v>56</v>
      </c>
    </row>
    <row r="5" spans="1:5" x14ac:dyDescent="0.25">
      <c r="A5" s="28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ht="15.75" customHeight="1" x14ac:dyDescent="0.25">
      <c r="A7" s="66" t="s">
        <v>57</v>
      </c>
      <c r="B7" s="66"/>
      <c r="C7" s="66"/>
      <c r="D7" s="66"/>
      <c r="E7" s="66"/>
    </row>
    <row r="8" spans="1:5" x14ac:dyDescent="0.25">
      <c r="A8" s="68" t="s">
        <v>1</v>
      </c>
      <c r="B8" s="68"/>
      <c r="C8" s="68"/>
      <c r="D8" s="68"/>
      <c r="E8" s="68"/>
    </row>
    <row r="9" spans="1:5" ht="17.25" customHeight="1" x14ac:dyDescent="0.25">
      <c r="A9" s="65" t="s">
        <v>58</v>
      </c>
      <c r="B9" s="65"/>
      <c r="C9" s="65"/>
      <c r="D9" s="65"/>
      <c r="E9" s="65"/>
    </row>
    <row r="10" spans="1:5" ht="24.75" customHeight="1" x14ac:dyDescent="0.25">
      <c r="A10" s="69" t="s">
        <v>14</v>
      </c>
      <c r="B10" s="70"/>
      <c r="C10" s="70"/>
      <c r="D10" s="70"/>
      <c r="E10" s="70"/>
    </row>
    <row r="11" spans="1:5" ht="32.25" customHeight="1" x14ac:dyDescent="0.25">
      <c r="A11" s="65" t="s">
        <v>59</v>
      </c>
      <c r="B11" s="65"/>
      <c r="C11" s="65"/>
      <c r="D11" s="65"/>
      <c r="E11" s="65"/>
    </row>
    <row r="12" spans="1:5" ht="17.25" customHeight="1" x14ac:dyDescent="0.25">
      <c r="A12" s="68" t="s">
        <v>15</v>
      </c>
      <c r="B12" s="71"/>
      <c r="C12" s="71"/>
      <c r="D12" s="71"/>
      <c r="E12" s="71"/>
    </row>
    <row r="13" spans="1:5" x14ac:dyDescent="0.25">
      <c r="A13" s="65" t="s">
        <v>22</v>
      </c>
      <c r="B13" s="65"/>
      <c r="C13" s="65"/>
      <c r="D13" s="65"/>
      <c r="E13" s="65"/>
    </row>
    <row r="14" spans="1:5" ht="11.25" customHeight="1" x14ac:dyDescent="0.25">
      <c r="A14" s="68" t="s">
        <v>2</v>
      </c>
      <c r="B14" s="71"/>
      <c r="C14" s="71"/>
      <c r="D14" s="71"/>
      <c r="E14" s="71"/>
    </row>
    <row r="15" spans="1:5" ht="18.75" customHeight="1" x14ac:dyDescent="0.25">
      <c r="A15" s="65" t="s">
        <v>38</v>
      </c>
      <c r="B15" s="65"/>
      <c r="C15" s="65"/>
      <c r="D15" s="65"/>
      <c r="E15" s="65"/>
    </row>
    <row r="16" spans="1:5" ht="14.25" customHeight="1" x14ac:dyDescent="0.25">
      <c r="A16" s="68" t="s">
        <v>16</v>
      </c>
      <c r="B16" s="71"/>
      <c r="C16" s="71"/>
      <c r="D16" s="71"/>
      <c r="E16" s="71"/>
    </row>
    <row r="17" spans="1:7" ht="30.75" customHeight="1" x14ac:dyDescent="0.25">
      <c r="A17" s="65" t="s">
        <v>17</v>
      </c>
      <c r="B17" s="65"/>
      <c r="C17" s="65"/>
      <c r="D17" s="65"/>
      <c r="E17" s="65"/>
    </row>
    <row r="18" spans="1:7" ht="58.15" customHeight="1" x14ac:dyDescent="0.25">
      <c r="A18" s="65" t="s">
        <v>60</v>
      </c>
      <c r="B18" s="65"/>
      <c r="C18" s="65"/>
      <c r="D18" s="65"/>
      <c r="E18" s="65"/>
    </row>
    <row r="19" spans="1:7" ht="33" customHeight="1" x14ac:dyDescent="0.25">
      <c r="A19" s="67" t="s">
        <v>61</v>
      </c>
      <c r="B19" s="67"/>
      <c r="C19" s="67"/>
      <c r="D19" s="67"/>
      <c r="E19" s="67"/>
    </row>
    <row r="20" spans="1:7" ht="19.5" customHeight="1" x14ac:dyDescent="0.25">
      <c r="A20" s="67"/>
      <c r="B20" s="67"/>
      <c r="C20" s="67"/>
      <c r="D20" s="67"/>
      <c r="E20" s="67"/>
      <c r="F20" s="2">
        <f>799.7+89.3</f>
        <v>889</v>
      </c>
      <c r="G20" s="2">
        <v>2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36</v>
      </c>
      <c r="B22" s="9" t="s">
        <v>29</v>
      </c>
      <c r="C22" s="3" t="s">
        <v>4</v>
      </c>
      <c r="D22" s="3">
        <v>13.58</v>
      </c>
      <c r="E22" s="8">
        <f>D22*F20*G20</f>
        <v>24145.24</v>
      </c>
    </row>
    <row r="23" spans="1:7" x14ac:dyDescent="0.25">
      <c r="A23" s="7" t="s">
        <v>34</v>
      </c>
      <c r="B23" s="9" t="s">
        <v>23</v>
      </c>
      <c r="C23" s="3" t="s">
        <v>4</v>
      </c>
      <c r="D23" s="3">
        <v>4.6500000000000004</v>
      </c>
      <c r="E23" s="8">
        <f>D23*F20*G20</f>
        <v>8267.7000000000007</v>
      </c>
    </row>
    <row r="24" spans="1:7" s="19" customFormat="1" x14ac:dyDescent="0.25">
      <c r="A24" s="24" t="s">
        <v>25</v>
      </c>
      <c r="B24" s="9" t="s">
        <v>26</v>
      </c>
      <c r="C24" s="21" t="s">
        <v>27</v>
      </c>
      <c r="D24" s="21"/>
      <c r="E24" s="22">
        <v>9666.0400000000009</v>
      </c>
    </row>
    <row r="25" spans="1:7" s="19" customFormat="1" ht="30" x14ac:dyDescent="0.25">
      <c r="A25" s="31" t="s">
        <v>63</v>
      </c>
      <c r="B25" s="9" t="s">
        <v>66</v>
      </c>
      <c r="C25" s="21" t="s">
        <v>68</v>
      </c>
      <c r="D25" s="21">
        <v>8</v>
      </c>
      <c r="E25" s="22">
        <f>D25*260.07</f>
        <v>2080.56</v>
      </c>
    </row>
    <row r="26" spans="1:7" s="19" customFormat="1" ht="30" x14ac:dyDescent="0.25">
      <c r="A26" s="31" t="s">
        <v>64</v>
      </c>
      <c r="B26" s="9" t="s">
        <v>67</v>
      </c>
      <c r="C26" s="21" t="s">
        <v>68</v>
      </c>
      <c r="D26" s="21">
        <v>6</v>
      </c>
      <c r="E26" s="22">
        <f t="shared" ref="E26:E27" si="0">D26*260.07</f>
        <v>1560.42</v>
      </c>
    </row>
    <row r="27" spans="1:7" s="19" customFormat="1" x14ac:dyDescent="0.25">
      <c r="A27" s="31" t="s">
        <v>65</v>
      </c>
      <c r="B27" s="9" t="s">
        <v>67</v>
      </c>
      <c r="C27" s="21" t="s">
        <v>68</v>
      </c>
      <c r="D27" s="21">
        <v>34</v>
      </c>
      <c r="E27" s="22">
        <f t="shared" si="0"/>
        <v>8842.3799999999992</v>
      </c>
    </row>
    <row r="28" spans="1:7" s="19" customFormat="1" x14ac:dyDescent="0.25">
      <c r="A28" s="24"/>
      <c r="B28" s="9"/>
      <c r="C28" s="21"/>
      <c r="D28" s="21"/>
      <c r="E28" s="22"/>
    </row>
    <row r="29" spans="1:7" x14ac:dyDescent="0.25">
      <c r="A29" s="10" t="s">
        <v>24</v>
      </c>
      <c r="B29" s="11"/>
      <c r="C29" s="12"/>
      <c r="D29" s="12"/>
      <c r="E29" s="13">
        <f>SUM(E22:E28)</f>
        <v>54562.34</v>
      </c>
    </row>
    <row r="30" spans="1:7" ht="18" customHeight="1" x14ac:dyDescent="0.25"/>
    <row r="31" spans="1:7" ht="33.6" customHeight="1" x14ac:dyDescent="0.25">
      <c r="A31" s="73" t="s">
        <v>77</v>
      </c>
      <c r="B31" s="73"/>
      <c r="C31" s="73"/>
      <c r="D31" s="73"/>
      <c r="E31" s="73"/>
    </row>
    <row r="32" spans="1:7" ht="30.75" customHeight="1" x14ac:dyDescent="0.25">
      <c r="A32" s="65" t="s">
        <v>21</v>
      </c>
      <c r="B32" s="65"/>
      <c r="C32" s="65"/>
      <c r="D32" s="65"/>
      <c r="E32" s="65"/>
    </row>
    <row r="33" spans="1:5" x14ac:dyDescent="0.25">
      <c r="A33" s="65" t="s">
        <v>20</v>
      </c>
      <c r="B33" s="65"/>
      <c r="C33" s="65"/>
      <c r="D33" s="65"/>
      <c r="E33" s="65"/>
    </row>
    <row r="34" spans="1:5" x14ac:dyDescent="0.25">
      <c r="A34" s="65" t="s">
        <v>28</v>
      </c>
      <c r="B34" s="65"/>
      <c r="C34" s="65"/>
      <c r="D34" s="65"/>
      <c r="E34" s="65"/>
    </row>
    <row r="35" spans="1:5" x14ac:dyDescent="0.25">
      <c r="A35" s="65" t="s">
        <v>18</v>
      </c>
      <c r="B35" s="65"/>
      <c r="C35" s="65"/>
      <c r="D35" s="65"/>
      <c r="E35" s="65"/>
    </row>
    <row r="36" spans="1:5" x14ac:dyDescent="0.25">
      <c r="A36" s="74" t="s">
        <v>5</v>
      </c>
      <c r="B36" s="74"/>
      <c r="C36" s="74"/>
      <c r="D36" s="74"/>
      <c r="E36" s="74"/>
    </row>
    <row r="37" spans="1:5" x14ac:dyDescent="0.25">
      <c r="A37" s="65" t="s">
        <v>18</v>
      </c>
      <c r="B37" s="65"/>
      <c r="C37" s="65"/>
      <c r="D37" s="65"/>
      <c r="E37" s="65"/>
    </row>
    <row r="38" spans="1:5" x14ac:dyDescent="0.25">
      <c r="A38" s="75" t="s">
        <v>39</v>
      </c>
      <c r="B38" s="75"/>
      <c r="C38" s="75"/>
      <c r="D38" s="75"/>
      <c r="E38" s="5"/>
    </row>
    <row r="39" spans="1:5" x14ac:dyDescent="0.25">
      <c r="B39" s="72" t="s">
        <v>19</v>
      </c>
      <c r="C39" s="72"/>
      <c r="D39" s="72"/>
      <c r="E39" s="6" t="s">
        <v>6</v>
      </c>
    </row>
    <row r="40" spans="1:5" x14ac:dyDescent="0.25">
      <c r="A40" s="27"/>
      <c r="B40" s="27"/>
      <c r="C40" s="27"/>
      <c r="D40" s="27"/>
      <c r="E40" s="27"/>
    </row>
    <row r="41" spans="1:5" x14ac:dyDescent="0.25">
      <c r="A41" s="75" t="s">
        <v>62</v>
      </c>
      <c r="B41" s="75"/>
      <c r="C41" s="75"/>
      <c r="D41" s="75"/>
      <c r="E41" s="5"/>
    </row>
    <row r="42" spans="1:5" x14ac:dyDescent="0.25">
      <c r="B42" s="72" t="s">
        <v>19</v>
      </c>
      <c r="C42" s="72"/>
      <c r="D42" s="72"/>
      <c r="E42" s="6" t="s">
        <v>6</v>
      </c>
    </row>
    <row r="44" spans="1:5" x14ac:dyDescent="0.25">
      <c r="A44" s="20" t="s">
        <v>71</v>
      </c>
    </row>
    <row r="45" spans="1:5" x14ac:dyDescent="0.25">
      <c r="A45" s="20" t="s">
        <v>70</v>
      </c>
    </row>
    <row r="46" spans="1:5" x14ac:dyDescent="0.25">
      <c r="A46" s="14" t="s">
        <v>30</v>
      </c>
    </row>
    <row r="47" spans="1:5" x14ac:dyDescent="0.25">
      <c r="A47" s="2" t="s">
        <v>35</v>
      </c>
      <c r="B47" s="15">
        <v>0</v>
      </c>
    </row>
    <row r="48" spans="1:5" ht="15.75" x14ac:dyDescent="0.25">
      <c r="A48" s="16" t="s">
        <v>69</v>
      </c>
      <c r="B48" s="17"/>
    </row>
    <row r="49" spans="1:2" x14ac:dyDescent="0.25">
      <c r="A49" s="2" t="s">
        <v>32</v>
      </c>
      <c r="B49" s="17">
        <v>16028.1</v>
      </c>
    </row>
    <row r="50" spans="1:2" x14ac:dyDescent="0.25">
      <c r="A50" s="2" t="s">
        <v>73</v>
      </c>
      <c r="B50" s="17">
        <v>4116.72</v>
      </c>
    </row>
    <row r="51" spans="1:2" x14ac:dyDescent="0.25">
      <c r="A51" s="2" t="s">
        <v>37</v>
      </c>
      <c r="B51" s="17">
        <f>150*2</f>
        <v>300</v>
      </c>
    </row>
    <row r="52" spans="1:2" ht="30" x14ac:dyDescent="0.25">
      <c r="A52" s="26" t="s">
        <v>33</v>
      </c>
      <c r="B52" s="17">
        <f>E29</f>
        <v>54562.34</v>
      </c>
    </row>
    <row r="53" spans="1:2" x14ac:dyDescent="0.25">
      <c r="A53" s="18" t="s">
        <v>31</v>
      </c>
      <c r="B53" s="15">
        <f>B47+B49+B50+B51-B52</f>
        <v>-34117.519999999997</v>
      </c>
    </row>
  </sheetData>
  <mergeCells count="29"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D38"/>
    <mergeCell ref="B39:D39"/>
    <mergeCell ref="A41:D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rowBreaks count="1" manualBreakCount="1">
    <brk id="3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31" zoomScaleSheetLayoutView="100" workbookViewId="0">
      <selection activeCell="B49" sqref="B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61" t="s">
        <v>11</v>
      </c>
      <c r="B1" s="61"/>
      <c r="C1" s="61"/>
      <c r="D1" s="61"/>
      <c r="E1" s="61"/>
    </row>
    <row r="2" spans="1:5" ht="36" customHeight="1" x14ac:dyDescent="0.25">
      <c r="A2" s="62" t="s">
        <v>12</v>
      </c>
      <c r="B2" s="63"/>
      <c r="C2" s="63"/>
      <c r="D2" s="63"/>
      <c r="E2" s="63"/>
    </row>
    <row r="3" spans="1:5" x14ac:dyDescent="0.25">
      <c r="A3" s="64" t="s">
        <v>72</v>
      </c>
      <c r="B3" s="64"/>
      <c r="C3" s="64"/>
      <c r="D3" s="64"/>
      <c r="E3" s="64"/>
    </row>
    <row r="4" spans="1:5" s="1" customFormat="1" ht="15.75" x14ac:dyDescent="0.25">
      <c r="A4" s="25" t="s">
        <v>13</v>
      </c>
      <c r="B4" s="4"/>
      <c r="C4" s="4"/>
      <c r="D4" s="30"/>
      <c r="E4" s="29" t="s">
        <v>74</v>
      </c>
    </row>
    <row r="5" spans="1:5" x14ac:dyDescent="0.25">
      <c r="A5" s="54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ht="15.75" customHeight="1" x14ac:dyDescent="0.25">
      <c r="A7" s="66" t="s">
        <v>57</v>
      </c>
      <c r="B7" s="66"/>
      <c r="C7" s="66"/>
      <c r="D7" s="66"/>
      <c r="E7" s="66"/>
    </row>
    <row r="8" spans="1:5" x14ac:dyDescent="0.25">
      <c r="A8" s="68" t="s">
        <v>1</v>
      </c>
      <c r="B8" s="68"/>
      <c r="C8" s="68"/>
      <c r="D8" s="68"/>
      <c r="E8" s="68"/>
    </row>
    <row r="9" spans="1:5" ht="17.25" customHeight="1" x14ac:dyDescent="0.25">
      <c r="A9" s="65" t="s">
        <v>58</v>
      </c>
      <c r="B9" s="65"/>
      <c r="C9" s="65"/>
      <c r="D9" s="65"/>
      <c r="E9" s="65"/>
    </row>
    <row r="10" spans="1:5" ht="24.75" customHeight="1" x14ac:dyDescent="0.25">
      <c r="A10" s="69" t="s">
        <v>14</v>
      </c>
      <c r="B10" s="70"/>
      <c r="C10" s="70"/>
      <c r="D10" s="70"/>
      <c r="E10" s="70"/>
    </row>
    <row r="11" spans="1:5" ht="32.25" customHeight="1" x14ac:dyDescent="0.25">
      <c r="A11" s="65" t="s">
        <v>59</v>
      </c>
      <c r="B11" s="65"/>
      <c r="C11" s="65"/>
      <c r="D11" s="65"/>
      <c r="E11" s="65"/>
    </row>
    <row r="12" spans="1:5" ht="17.25" customHeight="1" x14ac:dyDescent="0.25">
      <c r="A12" s="68" t="s">
        <v>15</v>
      </c>
      <c r="B12" s="71"/>
      <c r="C12" s="71"/>
      <c r="D12" s="71"/>
      <c r="E12" s="71"/>
    </row>
    <row r="13" spans="1:5" x14ac:dyDescent="0.25">
      <c r="A13" s="65" t="s">
        <v>22</v>
      </c>
      <c r="B13" s="65"/>
      <c r="C13" s="65"/>
      <c r="D13" s="65"/>
      <c r="E13" s="65"/>
    </row>
    <row r="14" spans="1:5" ht="11.25" customHeight="1" x14ac:dyDescent="0.25">
      <c r="A14" s="68" t="s">
        <v>2</v>
      </c>
      <c r="B14" s="71"/>
      <c r="C14" s="71"/>
      <c r="D14" s="71"/>
      <c r="E14" s="71"/>
    </row>
    <row r="15" spans="1:5" ht="18.75" customHeight="1" x14ac:dyDescent="0.25">
      <c r="A15" s="65" t="s">
        <v>38</v>
      </c>
      <c r="B15" s="65"/>
      <c r="C15" s="65"/>
      <c r="D15" s="65"/>
      <c r="E15" s="65"/>
    </row>
    <row r="16" spans="1:5" ht="14.25" customHeight="1" x14ac:dyDescent="0.25">
      <c r="A16" s="68" t="s">
        <v>16</v>
      </c>
      <c r="B16" s="71"/>
      <c r="C16" s="71"/>
      <c r="D16" s="71"/>
      <c r="E16" s="71"/>
    </row>
    <row r="17" spans="1:7" ht="30.75" customHeight="1" x14ac:dyDescent="0.25">
      <c r="A17" s="65" t="s">
        <v>17</v>
      </c>
      <c r="B17" s="65"/>
      <c r="C17" s="65"/>
      <c r="D17" s="65"/>
      <c r="E17" s="65"/>
    </row>
    <row r="18" spans="1:7" ht="58.15" customHeight="1" x14ac:dyDescent="0.25">
      <c r="A18" s="65" t="s">
        <v>60</v>
      </c>
      <c r="B18" s="65"/>
      <c r="C18" s="65"/>
      <c r="D18" s="65"/>
      <c r="E18" s="65"/>
    </row>
    <row r="19" spans="1:7" ht="33" customHeight="1" x14ac:dyDescent="0.25">
      <c r="A19" s="67" t="s">
        <v>61</v>
      </c>
      <c r="B19" s="67"/>
      <c r="C19" s="67"/>
      <c r="D19" s="67"/>
      <c r="E19" s="67"/>
    </row>
    <row r="20" spans="1:7" ht="19.5" customHeight="1" x14ac:dyDescent="0.25">
      <c r="A20" s="67"/>
      <c r="B20" s="67"/>
      <c r="C20" s="67"/>
      <c r="D20" s="67"/>
      <c r="E20" s="67"/>
      <c r="F20" s="2">
        <f>799.7+89.3</f>
        <v>889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36</v>
      </c>
      <c r="B22" s="9" t="s">
        <v>29</v>
      </c>
      <c r="C22" s="3" t="s">
        <v>4</v>
      </c>
      <c r="D22" s="3">
        <v>13.58</v>
      </c>
      <c r="E22" s="8">
        <f>D22*F20*G20</f>
        <v>36217.86</v>
      </c>
    </row>
    <row r="23" spans="1:7" x14ac:dyDescent="0.25">
      <c r="A23" s="7" t="s">
        <v>34</v>
      </c>
      <c r="B23" s="9" t="s">
        <v>23</v>
      </c>
      <c r="C23" s="3" t="s">
        <v>4</v>
      </c>
      <c r="D23" s="3">
        <v>4.6500000000000004</v>
      </c>
      <c r="E23" s="8">
        <f>D23*F20*G20</f>
        <v>12401.550000000001</v>
      </c>
    </row>
    <row r="24" spans="1:7" s="19" customFormat="1" x14ac:dyDescent="0.25">
      <c r="A24" s="24" t="s">
        <v>25</v>
      </c>
      <c r="B24" s="9" t="s">
        <v>75</v>
      </c>
      <c r="C24" s="21" t="s">
        <v>27</v>
      </c>
      <c r="D24" s="21"/>
      <c r="E24" s="22">
        <v>259.58999999999997</v>
      </c>
    </row>
    <row r="25" spans="1:7" s="19" customFormat="1" x14ac:dyDescent="0.25">
      <c r="A25" s="24"/>
      <c r="B25" s="9"/>
      <c r="C25" s="21"/>
      <c r="D25" s="21"/>
      <c r="E25" s="22"/>
    </row>
    <row r="26" spans="1:7" x14ac:dyDescent="0.25">
      <c r="A26" s="10" t="s">
        <v>24</v>
      </c>
      <c r="B26" s="11"/>
      <c r="C26" s="12"/>
      <c r="D26" s="12"/>
      <c r="E26" s="13">
        <f>SUM(E22:E25)</f>
        <v>48879</v>
      </c>
    </row>
    <row r="27" spans="1:7" ht="18" customHeight="1" x14ac:dyDescent="0.25"/>
    <row r="28" spans="1:7" ht="33.6" customHeight="1" x14ac:dyDescent="0.25">
      <c r="A28" s="73" t="s">
        <v>76</v>
      </c>
      <c r="B28" s="73"/>
      <c r="C28" s="73"/>
      <c r="D28" s="73"/>
      <c r="E28" s="73"/>
    </row>
    <row r="29" spans="1:7" ht="30.75" customHeight="1" x14ac:dyDescent="0.25">
      <c r="A29" s="65" t="s">
        <v>21</v>
      </c>
      <c r="B29" s="65"/>
      <c r="C29" s="65"/>
      <c r="D29" s="65"/>
      <c r="E29" s="65"/>
    </row>
    <row r="30" spans="1:7" x14ac:dyDescent="0.25">
      <c r="A30" s="65" t="s">
        <v>20</v>
      </c>
      <c r="B30" s="65"/>
      <c r="C30" s="65"/>
      <c r="D30" s="65"/>
      <c r="E30" s="65"/>
    </row>
    <row r="31" spans="1:7" x14ac:dyDescent="0.25">
      <c r="A31" s="65" t="s">
        <v>28</v>
      </c>
      <c r="B31" s="65"/>
      <c r="C31" s="65"/>
      <c r="D31" s="65"/>
      <c r="E31" s="65"/>
    </row>
    <row r="32" spans="1:7" x14ac:dyDescent="0.25">
      <c r="A32" s="65" t="s">
        <v>18</v>
      </c>
      <c r="B32" s="65"/>
      <c r="C32" s="65"/>
      <c r="D32" s="65"/>
      <c r="E32" s="65"/>
    </row>
    <row r="33" spans="1:5" x14ac:dyDescent="0.25">
      <c r="A33" s="74" t="s">
        <v>5</v>
      </c>
      <c r="B33" s="74"/>
      <c r="C33" s="74"/>
      <c r="D33" s="74"/>
      <c r="E33" s="74"/>
    </row>
    <row r="34" spans="1:5" x14ac:dyDescent="0.25">
      <c r="A34" s="65" t="s">
        <v>18</v>
      </c>
      <c r="B34" s="65"/>
      <c r="C34" s="65"/>
      <c r="D34" s="65"/>
      <c r="E34" s="65"/>
    </row>
    <row r="35" spans="1:5" x14ac:dyDescent="0.25">
      <c r="A35" s="75" t="s">
        <v>39</v>
      </c>
      <c r="B35" s="75"/>
      <c r="C35" s="75"/>
      <c r="D35" s="75"/>
      <c r="E35" s="5"/>
    </row>
    <row r="36" spans="1:5" x14ac:dyDescent="0.25">
      <c r="B36" s="72" t="s">
        <v>19</v>
      </c>
      <c r="C36" s="72"/>
      <c r="D36" s="72"/>
      <c r="E36" s="6" t="s">
        <v>6</v>
      </c>
    </row>
    <row r="37" spans="1:5" x14ac:dyDescent="0.25">
      <c r="A37" s="53"/>
      <c r="B37" s="53"/>
      <c r="C37" s="53"/>
      <c r="D37" s="53"/>
      <c r="E37" s="53"/>
    </row>
    <row r="38" spans="1:5" x14ac:dyDescent="0.25">
      <c r="A38" s="75" t="s">
        <v>62</v>
      </c>
      <c r="B38" s="75"/>
      <c r="C38" s="75"/>
      <c r="D38" s="75"/>
      <c r="E38" s="5"/>
    </row>
    <row r="39" spans="1:5" x14ac:dyDescent="0.25">
      <c r="B39" s="72" t="s">
        <v>19</v>
      </c>
      <c r="C39" s="72"/>
      <c r="D39" s="72"/>
      <c r="E39" s="6" t="s">
        <v>6</v>
      </c>
    </row>
    <row r="41" spans="1:5" x14ac:dyDescent="0.25">
      <c r="A41" s="20" t="s">
        <v>71</v>
      </c>
    </row>
    <row r="42" spans="1:5" x14ac:dyDescent="0.25">
      <c r="A42" s="20" t="s">
        <v>70</v>
      </c>
    </row>
    <row r="43" spans="1:5" x14ac:dyDescent="0.25">
      <c r="A43" s="14" t="s">
        <v>30</v>
      </c>
    </row>
    <row r="44" spans="1:5" x14ac:dyDescent="0.25">
      <c r="A44" s="2" t="s">
        <v>35</v>
      </c>
      <c r="B44" s="15">
        <f>'1кв'!B53</f>
        <v>-34117.519999999997</v>
      </c>
    </row>
    <row r="45" spans="1:5" ht="15.75" x14ac:dyDescent="0.25">
      <c r="A45" s="16" t="s">
        <v>78</v>
      </c>
      <c r="B45" s="17"/>
    </row>
    <row r="46" spans="1:5" x14ac:dyDescent="0.25">
      <c r="A46" s="2" t="s">
        <v>32</v>
      </c>
      <c r="B46" s="17">
        <v>47626.17</v>
      </c>
    </row>
    <row r="47" spans="1:5" x14ac:dyDescent="0.25">
      <c r="A47" s="2" t="s">
        <v>73</v>
      </c>
      <c r="B47" s="17">
        <v>6175.08</v>
      </c>
    </row>
    <row r="48" spans="1:5" ht="30" x14ac:dyDescent="0.25">
      <c r="A48" s="52" t="s">
        <v>33</v>
      </c>
      <c r="B48" s="17">
        <f>E26</f>
        <v>48879</v>
      </c>
    </row>
    <row r="49" spans="1:2" x14ac:dyDescent="0.25">
      <c r="A49" s="18" t="s">
        <v>31</v>
      </c>
      <c r="B49" s="15">
        <f>B44+B46+B47-B48</f>
        <v>-29195.269999999997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D35"/>
    <mergeCell ref="B36:D36"/>
    <mergeCell ref="A38:D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rowBreaks count="1" manualBreakCount="1">
    <brk id="28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37" zoomScaleSheetLayoutView="100" workbookViewId="0">
      <selection activeCell="B50" sqref="B5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61" t="s">
        <v>11</v>
      </c>
      <c r="B1" s="61"/>
      <c r="C1" s="61"/>
      <c r="D1" s="61"/>
      <c r="E1" s="61"/>
    </row>
    <row r="2" spans="1:5" ht="36" customHeight="1" x14ac:dyDescent="0.25">
      <c r="A2" s="62" t="s">
        <v>12</v>
      </c>
      <c r="B2" s="63"/>
      <c r="C2" s="63"/>
      <c r="D2" s="63"/>
      <c r="E2" s="63"/>
    </row>
    <row r="3" spans="1:5" x14ac:dyDescent="0.25">
      <c r="A3" s="64" t="s">
        <v>79</v>
      </c>
      <c r="B3" s="64"/>
      <c r="C3" s="64"/>
      <c r="D3" s="64"/>
      <c r="E3" s="64"/>
    </row>
    <row r="4" spans="1:5" s="1" customFormat="1" ht="15.75" x14ac:dyDescent="0.25">
      <c r="A4" s="25" t="s">
        <v>13</v>
      </c>
      <c r="B4" s="4"/>
      <c r="C4" s="4"/>
      <c r="D4" s="30"/>
      <c r="E4" s="29" t="s">
        <v>80</v>
      </c>
    </row>
    <row r="5" spans="1:5" x14ac:dyDescent="0.25">
      <c r="A5" s="57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ht="15.75" customHeight="1" x14ac:dyDescent="0.25">
      <c r="A7" s="66" t="s">
        <v>57</v>
      </c>
      <c r="B7" s="66"/>
      <c r="C7" s="66"/>
      <c r="D7" s="66"/>
      <c r="E7" s="66"/>
    </row>
    <row r="8" spans="1:5" x14ac:dyDescent="0.25">
      <c r="A8" s="68" t="s">
        <v>1</v>
      </c>
      <c r="B8" s="68"/>
      <c r="C8" s="68"/>
      <c r="D8" s="68"/>
      <c r="E8" s="68"/>
    </row>
    <row r="9" spans="1:5" ht="17.25" customHeight="1" x14ac:dyDescent="0.25">
      <c r="A9" s="65" t="s">
        <v>86</v>
      </c>
      <c r="B9" s="65"/>
      <c r="C9" s="65"/>
      <c r="D9" s="65"/>
      <c r="E9" s="65"/>
    </row>
    <row r="10" spans="1:5" ht="24.75" customHeight="1" x14ac:dyDescent="0.25">
      <c r="A10" s="69" t="s">
        <v>14</v>
      </c>
      <c r="B10" s="70"/>
      <c r="C10" s="70"/>
      <c r="D10" s="70"/>
      <c r="E10" s="70"/>
    </row>
    <row r="11" spans="1:5" ht="32.25" customHeight="1" x14ac:dyDescent="0.25">
      <c r="A11" s="65" t="s">
        <v>59</v>
      </c>
      <c r="B11" s="65"/>
      <c r="C11" s="65"/>
      <c r="D11" s="65"/>
      <c r="E11" s="65"/>
    </row>
    <row r="12" spans="1:5" ht="17.25" customHeight="1" x14ac:dyDescent="0.25">
      <c r="A12" s="68" t="s">
        <v>15</v>
      </c>
      <c r="B12" s="71"/>
      <c r="C12" s="71"/>
      <c r="D12" s="71"/>
      <c r="E12" s="71"/>
    </row>
    <row r="13" spans="1:5" x14ac:dyDescent="0.25">
      <c r="A13" s="65" t="s">
        <v>22</v>
      </c>
      <c r="B13" s="65"/>
      <c r="C13" s="65"/>
      <c r="D13" s="65"/>
      <c r="E13" s="65"/>
    </row>
    <row r="14" spans="1:5" ht="11.25" customHeight="1" x14ac:dyDescent="0.25">
      <c r="A14" s="68" t="s">
        <v>2</v>
      </c>
      <c r="B14" s="71"/>
      <c r="C14" s="71"/>
      <c r="D14" s="71"/>
      <c r="E14" s="71"/>
    </row>
    <row r="15" spans="1:5" ht="18.75" customHeight="1" x14ac:dyDescent="0.25">
      <c r="A15" s="65" t="s">
        <v>38</v>
      </c>
      <c r="B15" s="65"/>
      <c r="C15" s="65"/>
      <c r="D15" s="65"/>
      <c r="E15" s="65"/>
    </row>
    <row r="16" spans="1:5" ht="14.25" customHeight="1" x14ac:dyDescent="0.25">
      <c r="A16" s="68" t="s">
        <v>16</v>
      </c>
      <c r="B16" s="71"/>
      <c r="C16" s="71"/>
      <c r="D16" s="71"/>
      <c r="E16" s="71"/>
    </row>
    <row r="17" spans="1:7" ht="30.75" customHeight="1" x14ac:dyDescent="0.25">
      <c r="A17" s="65" t="s">
        <v>17</v>
      </c>
      <c r="B17" s="65"/>
      <c r="C17" s="65"/>
      <c r="D17" s="65"/>
      <c r="E17" s="65"/>
    </row>
    <row r="18" spans="1:7" ht="58.15" customHeight="1" x14ac:dyDescent="0.25">
      <c r="A18" s="65" t="s">
        <v>60</v>
      </c>
      <c r="B18" s="65"/>
      <c r="C18" s="65"/>
      <c r="D18" s="65"/>
      <c r="E18" s="65"/>
    </row>
    <row r="19" spans="1:7" ht="33" customHeight="1" x14ac:dyDescent="0.25">
      <c r="A19" s="67" t="s">
        <v>61</v>
      </c>
      <c r="B19" s="67"/>
      <c r="C19" s="67"/>
      <c r="D19" s="67"/>
      <c r="E19" s="67"/>
    </row>
    <row r="20" spans="1:7" ht="19.5" customHeight="1" x14ac:dyDescent="0.25">
      <c r="A20" s="67"/>
      <c r="B20" s="67"/>
      <c r="C20" s="67"/>
      <c r="D20" s="67"/>
      <c r="E20" s="67"/>
      <c r="F20" s="2">
        <f>799.7+89.3</f>
        <v>889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36</v>
      </c>
      <c r="B22" s="9" t="s">
        <v>29</v>
      </c>
      <c r="C22" s="3" t="s">
        <v>4</v>
      </c>
      <c r="D22" s="3">
        <v>13.58</v>
      </c>
      <c r="E22" s="8">
        <f>D22*F20*G20</f>
        <v>36217.86</v>
      </c>
    </row>
    <row r="23" spans="1:7" x14ac:dyDescent="0.25">
      <c r="A23" s="7" t="s">
        <v>34</v>
      </c>
      <c r="B23" s="9" t="s">
        <v>23</v>
      </c>
      <c r="C23" s="3" t="s">
        <v>4</v>
      </c>
      <c r="D23" s="3">
        <v>4.6500000000000004</v>
      </c>
      <c r="E23" s="8">
        <f>D23*F20*G20</f>
        <v>12401.550000000001</v>
      </c>
    </row>
    <row r="24" spans="1:7" s="19" customFormat="1" x14ac:dyDescent="0.25">
      <c r="A24" s="24" t="s">
        <v>25</v>
      </c>
      <c r="B24" s="9" t="s">
        <v>81</v>
      </c>
      <c r="C24" s="21" t="s">
        <v>27</v>
      </c>
      <c r="D24" s="21"/>
      <c r="E24" s="22">
        <v>8</v>
      </c>
    </row>
    <row r="25" spans="1:7" s="19" customFormat="1" ht="30" x14ac:dyDescent="0.25">
      <c r="A25" s="24" t="s">
        <v>82</v>
      </c>
      <c r="B25" s="9" t="s">
        <v>83</v>
      </c>
      <c r="C25" s="21" t="s">
        <v>27</v>
      </c>
      <c r="D25" s="21"/>
      <c r="E25" s="22">
        <v>3475.63</v>
      </c>
    </row>
    <row r="26" spans="1:7" s="19" customFormat="1" x14ac:dyDescent="0.25">
      <c r="A26" s="24"/>
      <c r="B26" s="9"/>
      <c r="C26" s="21"/>
      <c r="D26" s="21"/>
      <c r="E26" s="22"/>
    </row>
    <row r="27" spans="1:7" x14ac:dyDescent="0.25">
      <c r="A27" s="10" t="s">
        <v>24</v>
      </c>
      <c r="B27" s="11"/>
      <c r="C27" s="12"/>
      <c r="D27" s="12"/>
      <c r="E27" s="13">
        <f>SUM(E22:E26)</f>
        <v>52103.040000000001</v>
      </c>
    </row>
    <row r="28" spans="1:7" ht="18" customHeight="1" x14ac:dyDescent="0.25"/>
    <row r="29" spans="1:7" ht="33.6" customHeight="1" x14ac:dyDescent="0.25">
      <c r="A29" s="73" t="s">
        <v>84</v>
      </c>
      <c r="B29" s="73"/>
      <c r="C29" s="73"/>
      <c r="D29" s="73"/>
      <c r="E29" s="73"/>
    </row>
    <row r="30" spans="1:7" ht="30.75" customHeight="1" x14ac:dyDescent="0.25">
      <c r="A30" s="65" t="s">
        <v>21</v>
      </c>
      <c r="B30" s="65"/>
      <c r="C30" s="65"/>
      <c r="D30" s="65"/>
      <c r="E30" s="65"/>
    </row>
    <row r="31" spans="1:7" x14ac:dyDescent="0.25">
      <c r="A31" s="65" t="s">
        <v>20</v>
      </c>
      <c r="B31" s="65"/>
      <c r="C31" s="65"/>
      <c r="D31" s="65"/>
      <c r="E31" s="65"/>
    </row>
    <row r="32" spans="1:7" x14ac:dyDescent="0.25">
      <c r="A32" s="65" t="s">
        <v>28</v>
      </c>
      <c r="B32" s="65"/>
      <c r="C32" s="65"/>
      <c r="D32" s="65"/>
      <c r="E32" s="65"/>
    </row>
    <row r="33" spans="1:5" x14ac:dyDescent="0.25">
      <c r="A33" s="65" t="s">
        <v>18</v>
      </c>
      <c r="B33" s="65"/>
      <c r="C33" s="65"/>
      <c r="D33" s="65"/>
      <c r="E33" s="65"/>
    </row>
    <row r="34" spans="1:5" x14ac:dyDescent="0.25">
      <c r="A34" s="74" t="s">
        <v>5</v>
      </c>
      <c r="B34" s="74"/>
      <c r="C34" s="74"/>
      <c r="D34" s="74"/>
      <c r="E34" s="74"/>
    </row>
    <row r="35" spans="1:5" x14ac:dyDescent="0.25">
      <c r="A35" s="65" t="s">
        <v>18</v>
      </c>
      <c r="B35" s="65"/>
      <c r="C35" s="65"/>
      <c r="D35" s="65"/>
      <c r="E35" s="65"/>
    </row>
    <row r="36" spans="1:5" x14ac:dyDescent="0.25">
      <c r="A36" s="75" t="s">
        <v>39</v>
      </c>
      <c r="B36" s="75"/>
      <c r="C36" s="75"/>
      <c r="D36" s="75"/>
      <c r="E36" s="5"/>
    </row>
    <row r="37" spans="1:5" x14ac:dyDescent="0.25">
      <c r="B37" s="72" t="s">
        <v>19</v>
      </c>
      <c r="C37" s="72"/>
      <c r="D37" s="72"/>
      <c r="E37" s="6" t="s">
        <v>6</v>
      </c>
    </row>
    <row r="38" spans="1:5" x14ac:dyDescent="0.25">
      <c r="A38" s="56"/>
      <c r="B38" s="56"/>
      <c r="C38" s="56"/>
      <c r="D38" s="56"/>
      <c r="E38" s="56"/>
    </row>
    <row r="39" spans="1:5" x14ac:dyDescent="0.25">
      <c r="A39" s="75" t="s">
        <v>85</v>
      </c>
      <c r="B39" s="75"/>
      <c r="C39" s="75"/>
      <c r="D39" s="75"/>
      <c r="E39" s="5"/>
    </row>
    <row r="40" spans="1:5" x14ac:dyDescent="0.25">
      <c r="B40" s="72" t="s">
        <v>19</v>
      </c>
      <c r="C40" s="72"/>
      <c r="D40" s="72"/>
      <c r="E40" s="6" t="s">
        <v>6</v>
      </c>
    </row>
    <row r="42" spans="1:5" x14ac:dyDescent="0.25">
      <c r="A42" s="20" t="s">
        <v>71</v>
      </c>
    </row>
    <row r="43" spans="1:5" x14ac:dyDescent="0.25">
      <c r="A43" s="20" t="s">
        <v>70</v>
      </c>
    </row>
    <row r="44" spans="1:5" x14ac:dyDescent="0.25">
      <c r="A44" s="14" t="s">
        <v>30</v>
      </c>
    </row>
    <row r="45" spans="1:5" x14ac:dyDescent="0.25">
      <c r="A45" s="2" t="s">
        <v>35</v>
      </c>
      <c r="B45" s="15">
        <f>'2кв'!B49</f>
        <v>-29195.269999999997</v>
      </c>
    </row>
    <row r="46" spans="1:5" ht="15.75" x14ac:dyDescent="0.25">
      <c r="A46" s="16" t="s">
        <v>78</v>
      </c>
      <c r="B46" s="17"/>
    </row>
    <row r="47" spans="1:5" x14ac:dyDescent="0.25">
      <c r="A47" s="2" t="s">
        <v>32</v>
      </c>
      <c r="B47" s="17">
        <v>55395.69</v>
      </c>
    </row>
    <row r="48" spans="1:5" x14ac:dyDescent="0.25">
      <c r="A48" s="2" t="s">
        <v>73</v>
      </c>
      <c r="B48" s="17">
        <v>6175.08</v>
      </c>
    </row>
    <row r="49" spans="1:2" ht="30" x14ac:dyDescent="0.25">
      <c r="A49" s="55" t="s">
        <v>33</v>
      </c>
      <c r="B49" s="17">
        <f>E27</f>
        <v>52103.040000000001</v>
      </c>
    </row>
    <row r="50" spans="1:2" x14ac:dyDescent="0.25">
      <c r="A50" s="18" t="s">
        <v>31</v>
      </c>
      <c r="B50" s="15">
        <f>B45+B47+B48-B49</f>
        <v>-19727.539999999994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1" manualBreakCount="1">
    <brk id="29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32" zoomScaleSheetLayoutView="100" workbookViewId="0">
      <selection activeCell="B51" sqref="B51"/>
    </sheetView>
  </sheetViews>
  <sheetFormatPr defaultColWidth="9.140625" defaultRowHeight="15" x14ac:dyDescent="0.25"/>
  <cols>
    <col min="1" max="1" width="32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61" t="s">
        <v>11</v>
      </c>
      <c r="B1" s="61"/>
      <c r="C1" s="61"/>
      <c r="D1" s="61"/>
      <c r="E1" s="61"/>
    </row>
    <row r="2" spans="1:5" ht="36" customHeight="1" x14ac:dyDescent="0.25">
      <c r="A2" s="62" t="s">
        <v>12</v>
      </c>
      <c r="B2" s="63"/>
      <c r="C2" s="63"/>
      <c r="D2" s="63"/>
      <c r="E2" s="63"/>
    </row>
    <row r="3" spans="1:5" x14ac:dyDescent="0.25">
      <c r="A3" s="64" t="s">
        <v>87</v>
      </c>
      <c r="B3" s="64"/>
      <c r="C3" s="64"/>
      <c r="D3" s="64"/>
      <c r="E3" s="64"/>
    </row>
    <row r="4" spans="1:5" s="1" customFormat="1" ht="15.75" x14ac:dyDescent="0.25">
      <c r="A4" s="25" t="s">
        <v>13</v>
      </c>
      <c r="B4" s="4"/>
      <c r="C4" s="4"/>
      <c r="D4" s="30"/>
      <c r="E4" s="29" t="s">
        <v>88</v>
      </c>
    </row>
    <row r="5" spans="1:5" x14ac:dyDescent="0.25">
      <c r="A5" s="60"/>
      <c r="B5" s="4"/>
      <c r="C5" s="4"/>
      <c r="D5" s="4"/>
      <c r="E5" s="4"/>
    </row>
    <row r="6" spans="1:5" x14ac:dyDescent="0.25">
      <c r="A6" s="65" t="s">
        <v>0</v>
      </c>
      <c r="B6" s="65"/>
      <c r="C6" s="65"/>
      <c r="D6" s="65"/>
      <c r="E6" s="65"/>
    </row>
    <row r="7" spans="1:5" ht="15.75" customHeight="1" x14ac:dyDescent="0.25">
      <c r="A7" s="66" t="s">
        <v>57</v>
      </c>
      <c r="B7" s="66"/>
      <c r="C7" s="66"/>
      <c r="D7" s="66"/>
      <c r="E7" s="66"/>
    </row>
    <row r="8" spans="1:5" x14ac:dyDescent="0.25">
      <c r="A8" s="68" t="s">
        <v>1</v>
      </c>
      <c r="B8" s="68"/>
      <c r="C8" s="68"/>
      <c r="D8" s="68"/>
      <c r="E8" s="68"/>
    </row>
    <row r="9" spans="1:5" ht="17.25" customHeight="1" x14ac:dyDescent="0.25">
      <c r="A9" s="65" t="s">
        <v>86</v>
      </c>
      <c r="B9" s="65"/>
      <c r="C9" s="65"/>
      <c r="D9" s="65"/>
      <c r="E9" s="65"/>
    </row>
    <row r="10" spans="1:5" ht="24.75" customHeight="1" x14ac:dyDescent="0.25">
      <c r="A10" s="69" t="s">
        <v>14</v>
      </c>
      <c r="B10" s="70"/>
      <c r="C10" s="70"/>
      <c r="D10" s="70"/>
      <c r="E10" s="70"/>
    </row>
    <row r="11" spans="1:5" ht="32.25" customHeight="1" x14ac:dyDescent="0.25">
      <c r="A11" s="65" t="s">
        <v>59</v>
      </c>
      <c r="B11" s="65"/>
      <c r="C11" s="65"/>
      <c r="D11" s="65"/>
      <c r="E11" s="65"/>
    </row>
    <row r="12" spans="1:5" ht="17.25" customHeight="1" x14ac:dyDescent="0.25">
      <c r="A12" s="68" t="s">
        <v>15</v>
      </c>
      <c r="B12" s="71"/>
      <c r="C12" s="71"/>
      <c r="D12" s="71"/>
      <c r="E12" s="71"/>
    </row>
    <row r="13" spans="1:5" x14ac:dyDescent="0.25">
      <c r="A13" s="65" t="s">
        <v>22</v>
      </c>
      <c r="B13" s="65"/>
      <c r="C13" s="65"/>
      <c r="D13" s="65"/>
      <c r="E13" s="65"/>
    </row>
    <row r="14" spans="1:5" ht="11.25" customHeight="1" x14ac:dyDescent="0.25">
      <c r="A14" s="68" t="s">
        <v>2</v>
      </c>
      <c r="B14" s="71"/>
      <c r="C14" s="71"/>
      <c r="D14" s="71"/>
      <c r="E14" s="71"/>
    </row>
    <row r="15" spans="1:5" ht="18.75" customHeight="1" x14ac:dyDescent="0.25">
      <c r="A15" s="65" t="s">
        <v>38</v>
      </c>
      <c r="B15" s="65"/>
      <c r="C15" s="65"/>
      <c r="D15" s="65"/>
      <c r="E15" s="65"/>
    </row>
    <row r="16" spans="1:5" ht="14.25" customHeight="1" x14ac:dyDescent="0.25">
      <c r="A16" s="68" t="s">
        <v>16</v>
      </c>
      <c r="B16" s="71"/>
      <c r="C16" s="71"/>
      <c r="D16" s="71"/>
      <c r="E16" s="71"/>
    </row>
    <row r="17" spans="1:7" ht="30.75" customHeight="1" x14ac:dyDescent="0.25">
      <c r="A17" s="65" t="s">
        <v>17</v>
      </c>
      <c r="B17" s="65"/>
      <c r="C17" s="65"/>
      <c r="D17" s="65"/>
      <c r="E17" s="65"/>
    </row>
    <row r="18" spans="1:7" ht="58.15" customHeight="1" x14ac:dyDescent="0.25">
      <c r="A18" s="65" t="s">
        <v>60</v>
      </c>
      <c r="B18" s="65"/>
      <c r="C18" s="65"/>
      <c r="D18" s="65"/>
      <c r="E18" s="65"/>
    </row>
    <row r="19" spans="1:7" ht="33" customHeight="1" x14ac:dyDescent="0.25">
      <c r="A19" s="67" t="s">
        <v>61</v>
      </c>
      <c r="B19" s="67"/>
      <c r="C19" s="67"/>
      <c r="D19" s="67"/>
      <c r="E19" s="67"/>
    </row>
    <row r="20" spans="1:7" ht="19.5" customHeight="1" x14ac:dyDescent="0.25">
      <c r="A20" s="67"/>
      <c r="B20" s="67"/>
      <c r="C20" s="67"/>
      <c r="D20" s="67"/>
      <c r="E20" s="67"/>
      <c r="F20" s="2">
        <f>799.7+89.3</f>
        <v>889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36</v>
      </c>
      <c r="B22" s="9" t="s">
        <v>29</v>
      </c>
      <c r="C22" s="3" t="s">
        <v>4</v>
      </c>
      <c r="D22" s="3">
        <v>13.58</v>
      </c>
      <c r="E22" s="8">
        <f>D22*F20*G20</f>
        <v>36217.86</v>
      </c>
    </row>
    <row r="23" spans="1:7" x14ac:dyDescent="0.25">
      <c r="A23" s="7" t="s">
        <v>34</v>
      </c>
      <c r="B23" s="9" t="s">
        <v>23</v>
      </c>
      <c r="C23" s="3" t="s">
        <v>4</v>
      </c>
      <c r="D23" s="3">
        <v>4.6500000000000004</v>
      </c>
      <c r="E23" s="8">
        <f>D23*F20*G20</f>
        <v>12401.550000000001</v>
      </c>
    </row>
    <row r="24" spans="1:7" s="19" customFormat="1" x14ac:dyDescent="0.25">
      <c r="A24" s="24" t="s">
        <v>25</v>
      </c>
      <c r="B24" s="9" t="s">
        <v>91</v>
      </c>
      <c r="C24" s="21" t="s">
        <v>27</v>
      </c>
      <c r="D24" s="21"/>
      <c r="E24" s="22">
        <f>4684.03+179.5</f>
        <v>4863.53</v>
      </c>
    </row>
    <row r="25" spans="1:7" s="19" customFormat="1" x14ac:dyDescent="0.25">
      <c r="A25" s="24" t="s">
        <v>89</v>
      </c>
      <c r="B25" s="9" t="s">
        <v>92</v>
      </c>
      <c r="C25" s="21" t="s">
        <v>27</v>
      </c>
      <c r="D25" s="21"/>
      <c r="E25" s="22">
        <v>8970.4</v>
      </c>
    </row>
    <row r="26" spans="1:7" s="19" customFormat="1" x14ac:dyDescent="0.25">
      <c r="A26" s="24" t="s">
        <v>90</v>
      </c>
      <c r="B26" s="9" t="s">
        <v>92</v>
      </c>
      <c r="C26" s="21" t="s">
        <v>68</v>
      </c>
      <c r="D26" s="21">
        <v>16</v>
      </c>
      <c r="E26" s="22">
        <f>D26*286.24</f>
        <v>4579.84</v>
      </c>
    </row>
    <row r="27" spans="1:7" s="19" customFormat="1" x14ac:dyDescent="0.25">
      <c r="A27" s="24"/>
      <c r="B27" s="9"/>
      <c r="C27" s="21"/>
      <c r="D27" s="21"/>
      <c r="E27" s="22"/>
    </row>
    <row r="28" spans="1:7" x14ac:dyDescent="0.25">
      <c r="A28" s="10" t="s">
        <v>24</v>
      </c>
      <c r="B28" s="11"/>
      <c r="C28" s="12"/>
      <c r="D28" s="12"/>
      <c r="E28" s="13">
        <f>SUM(E22:E27)</f>
        <v>67033.180000000008</v>
      </c>
    </row>
    <row r="29" spans="1:7" ht="18" customHeight="1" x14ac:dyDescent="0.25"/>
    <row r="30" spans="1:7" ht="33.6" customHeight="1" x14ac:dyDescent="0.25">
      <c r="A30" s="73" t="s">
        <v>93</v>
      </c>
      <c r="B30" s="73"/>
      <c r="C30" s="73"/>
      <c r="D30" s="73"/>
      <c r="E30" s="73"/>
    </row>
    <row r="31" spans="1:7" ht="30.75" customHeight="1" x14ac:dyDescent="0.25">
      <c r="A31" s="65" t="s">
        <v>21</v>
      </c>
      <c r="B31" s="65"/>
      <c r="C31" s="65"/>
      <c r="D31" s="65"/>
      <c r="E31" s="65"/>
    </row>
    <row r="32" spans="1:7" x14ac:dyDescent="0.25">
      <c r="A32" s="65" t="s">
        <v>20</v>
      </c>
      <c r="B32" s="65"/>
      <c r="C32" s="65"/>
      <c r="D32" s="65"/>
      <c r="E32" s="65"/>
    </row>
    <row r="33" spans="1:5" x14ac:dyDescent="0.25">
      <c r="A33" s="65" t="s">
        <v>28</v>
      </c>
      <c r="B33" s="65"/>
      <c r="C33" s="65"/>
      <c r="D33" s="65"/>
      <c r="E33" s="65"/>
    </row>
    <row r="34" spans="1:5" x14ac:dyDescent="0.25">
      <c r="A34" s="65" t="s">
        <v>18</v>
      </c>
      <c r="B34" s="65"/>
      <c r="C34" s="65"/>
      <c r="D34" s="65"/>
      <c r="E34" s="65"/>
    </row>
    <row r="35" spans="1:5" x14ac:dyDescent="0.25">
      <c r="A35" s="74" t="s">
        <v>5</v>
      </c>
      <c r="B35" s="74"/>
      <c r="C35" s="74"/>
      <c r="D35" s="74"/>
      <c r="E35" s="74"/>
    </row>
    <row r="36" spans="1:5" x14ac:dyDescent="0.25">
      <c r="A36" s="65" t="s">
        <v>18</v>
      </c>
      <c r="B36" s="65"/>
      <c r="C36" s="65"/>
      <c r="D36" s="65"/>
      <c r="E36" s="65"/>
    </row>
    <row r="37" spans="1:5" x14ac:dyDescent="0.25">
      <c r="A37" s="75" t="s">
        <v>39</v>
      </c>
      <c r="B37" s="75"/>
      <c r="C37" s="75"/>
      <c r="D37" s="75"/>
      <c r="E37" s="5"/>
    </row>
    <row r="38" spans="1:5" x14ac:dyDescent="0.25">
      <c r="B38" s="72" t="s">
        <v>19</v>
      </c>
      <c r="C38" s="72"/>
      <c r="D38" s="72"/>
      <c r="E38" s="6" t="s">
        <v>6</v>
      </c>
    </row>
    <row r="39" spans="1:5" x14ac:dyDescent="0.25">
      <c r="A39" s="59"/>
      <c r="B39" s="59"/>
      <c r="C39" s="59"/>
      <c r="D39" s="59"/>
      <c r="E39" s="59"/>
    </row>
    <row r="40" spans="1:5" x14ac:dyDescent="0.25">
      <c r="A40" s="75" t="s">
        <v>85</v>
      </c>
      <c r="B40" s="75"/>
      <c r="C40" s="75"/>
      <c r="D40" s="75"/>
      <c r="E40" s="5"/>
    </row>
    <row r="41" spans="1:5" x14ac:dyDescent="0.25">
      <c r="B41" s="72" t="s">
        <v>19</v>
      </c>
      <c r="C41" s="72"/>
      <c r="D41" s="72"/>
      <c r="E41" s="6" t="s">
        <v>6</v>
      </c>
    </row>
    <row r="43" spans="1:5" x14ac:dyDescent="0.25">
      <c r="A43" s="20" t="s">
        <v>71</v>
      </c>
    </row>
    <row r="44" spans="1:5" x14ac:dyDescent="0.25">
      <c r="A44" s="20" t="s">
        <v>70</v>
      </c>
    </row>
    <row r="45" spans="1:5" x14ac:dyDescent="0.25">
      <c r="A45" s="14" t="s">
        <v>30</v>
      </c>
    </row>
    <row r="46" spans="1:5" x14ac:dyDescent="0.25">
      <c r="A46" s="2" t="s">
        <v>35</v>
      </c>
      <c r="B46" s="15">
        <f>'3кв'!B50</f>
        <v>-19727.539999999994</v>
      </c>
    </row>
    <row r="47" spans="1:5" ht="15.75" x14ac:dyDescent="0.25">
      <c r="A47" s="16" t="s">
        <v>78</v>
      </c>
      <c r="B47" s="17"/>
    </row>
    <row r="48" spans="1:5" x14ac:dyDescent="0.25">
      <c r="A48" s="2" t="s">
        <v>32</v>
      </c>
      <c r="B48" s="17">
        <v>56443.54</v>
      </c>
    </row>
    <row r="49" spans="1:2" x14ac:dyDescent="0.25">
      <c r="A49" s="2" t="s">
        <v>73</v>
      </c>
      <c r="B49" s="17">
        <v>6175.08</v>
      </c>
    </row>
    <row r="50" spans="1:2" ht="30" x14ac:dyDescent="0.25">
      <c r="A50" s="58" t="s">
        <v>33</v>
      </c>
      <c r="B50" s="17">
        <f>E28</f>
        <v>67033.180000000008</v>
      </c>
    </row>
    <row r="51" spans="1:2" x14ac:dyDescent="0.25">
      <c r="A51" s="18" t="s">
        <v>31</v>
      </c>
      <c r="B51" s="15">
        <f>B46+B48+B49-B50</f>
        <v>-24142.1</v>
      </c>
    </row>
  </sheetData>
  <mergeCells count="29">
    <mergeCell ref="A36:E36"/>
    <mergeCell ref="A37:D37"/>
    <mergeCell ref="B38:D38"/>
    <mergeCell ref="A40:D40"/>
    <mergeCell ref="B41:D41"/>
    <mergeCell ref="A30:E30"/>
    <mergeCell ref="A31:E31"/>
    <mergeCell ref="A32:E32"/>
    <mergeCell ref="A33:E33"/>
    <mergeCell ref="A34:E34"/>
    <mergeCell ref="A35:E35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1" manualBreakCount="1">
    <brk id="30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view="pageBreakPreview" topLeftCell="A11" zoomScaleSheetLayoutView="100" workbookViewId="0">
      <selection activeCell="C10" sqref="C10"/>
    </sheetView>
  </sheetViews>
  <sheetFormatPr defaultRowHeight="15" x14ac:dyDescent="0.25"/>
  <cols>
    <col min="1" max="1" width="10.5703125" customWidth="1"/>
    <col min="2" max="2" width="60.8554687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77" t="s">
        <v>40</v>
      </c>
      <c r="B1" s="77"/>
      <c r="C1" s="77"/>
      <c r="D1" s="32"/>
    </row>
    <row r="2" spans="1:5" ht="15.75" x14ac:dyDescent="0.25">
      <c r="A2" s="78" t="s">
        <v>41</v>
      </c>
      <c r="B2" s="78"/>
      <c r="C2" s="78"/>
      <c r="D2" s="16"/>
    </row>
    <row r="3" spans="1:5" ht="15.75" x14ac:dyDescent="0.25">
      <c r="A3" s="78" t="s">
        <v>99</v>
      </c>
      <c r="B3" s="78"/>
      <c r="C3" s="78"/>
      <c r="D3" s="16"/>
    </row>
    <row r="4" spans="1:5" ht="15.75" x14ac:dyDescent="0.25">
      <c r="A4" s="77" t="s">
        <v>94</v>
      </c>
      <c r="B4" s="77"/>
      <c r="C4" s="77"/>
      <c r="D4" s="32"/>
    </row>
    <row r="5" spans="1:5" ht="15.75" x14ac:dyDescent="0.25">
      <c r="A5" s="79"/>
      <c r="B5" s="79"/>
      <c r="C5" s="79"/>
      <c r="D5" s="1"/>
    </row>
    <row r="6" spans="1:5" ht="15.75" x14ac:dyDescent="0.25">
      <c r="A6" s="16"/>
      <c r="B6" s="33" t="s">
        <v>42</v>
      </c>
      <c r="C6" s="34">
        <v>0</v>
      </c>
      <c r="D6" s="35"/>
    </row>
    <row r="7" spans="1:5" ht="15.75" x14ac:dyDescent="0.25">
      <c r="A7" s="36" t="s">
        <v>43</v>
      </c>
      <c r="B7" s="33" t="s">
        <v>106</v>
      </c>
      <c r="C7" s="34"/>
      <c r="D7" s="35"/>
    </row>
    <row r="8" spans="1:5" ht="15.75" x14ac:dyDescent="0.25">
      <c r="B8" s="37" t="s">
        <v>44</v>
      </c>
      <c r="C8" s="22">
        <f>'1кв'!B49+'2кв'!B46+'3кв'!B47+'4 кв'!B48</f>
        <v>175493.5</v>
      </c>
      <c r="D8" s="38"/>
    </row>
    <row r="9" spans="1:5" ht="15.75" x14ac:dyDescent="0.25">
      <c r="B9" s="37" t="s">
        <v>107</v>
      </c>
      <c r="C9" s="22">
        <f>'1кв'!B51</f>
        <v>300</v>
      </c>
      <c r="D9" s="38"/>
    </row>
    <row r="10" spans="1:5" x14ac:dyDescent="0.25">
      <c r="B10" s="39" t="s">
        <v>95</v>
      </c>
      <c r="C10" s="22">
        <f>'1кв'!B50+'2кв'!B47+'3кв'!B48+'4 кв'!B49</f>
        <v>22641.96</v>
      </c>
      <c r="D10" s="38"/>
    </row>
    <row r="11" spans="1:5" ht="15.75" x14ac:dyDescent="0.25">
      <c r="A11" s="40"/>
      <c r="B11" s="37" t="s">
        <v>45</v>
      </c>
      <c r="C11" s="41">
        <f>SUM(C8:C10)</f>
        <v>198435.46</v>
      </c>
      <c r="D11" s="35"/>
    </row>
    <row r="12" spans="1:5" ht="15.75" x14ac:dyDescent="0.25">
      <c r="A12" s="1"/>
      <c r="B12" s="76"/>
      <c r="C12" s="76"/>
      <c r="D12" s="42"/>
    </row>
    <row r="13" spans="1:5" ht="15.75" x14ac:dyDescent="0.25">
      <c r="A13" s="43" t="s">
        <v>46</v>
      </c>
      <c r="B13" s="23" t="s">
        <v>47</v>
      </c>
      <c r="C13" s="22">
        <f>'1кв'!E22+'2кв'!E22+'3кв'!E22+'4 кв'!E22</f>
        <v>132798.82</v>
      </c>
      <c r="D13" s="42"/>
    </row>
    <row r="14" spans="1:5" ht="15.75" x14ac:dyDescent="0.25">
      <c r="A14" s="43"/>
      <c r="B14" s="7" t="s">
        <v>34</v>
      </c>
      <c r="C14" s="22">
        <f>'1кв'!E23+'2кв'!E23+'3кв'!E23+'4 кв'!E23</f>
        <v>45472.350000000006</v>
      </c>
      <c r="D14" s="42"/>
    </row>
    <row r="15" spans="1:5" ht="15.75" x14ac:dyDescent="0.25">
      <c r="A15" s="1"/>
      <c r="B15" s="7" t="s">
        <v>25</v>
      </c>
      <c r="C15" s="22">
        <f>'1кв'!E24+'2кв'!E24+'3кв'!E24+'4 кв'!E24</f>
        <v>14797.16</v>
      </c>
      <c r="D15" s="42"/>
      <c r="E15" s="44"/>
    </row>
    <row r="16" spans="1:5" ht="15.75" x14ac:dyDescent="0.25">
      <c r="A16" s="43"/>
      <c r="B16" s="45" t="s">
        <v>96</v>
      </c>
      <c r="C16" s="22">
        <f>'1кв'!E25+'1кв'!E26+'1кв'!E27+'4 кв'!E26</f>
        <v>17063.199999999997</v>
      </c>
      <c r="D16" s="42"/>
    </row>
    <row r="17" spans="1:5" ht="15.75" x14ac:dyDescent="0.25">
      <c r="A17" s="43"/>
      <c r="B17" s="46" t="s">
        <v>48</v>
      </c>
      <c r="C17" s="22">
        <f>SUM(C19:C21)</f>
        <v>12446.029999999999</v>
      </c>
      <c r="D17" s="42"/>
    </row>
    <row r="18" spans="1:5" ht="15.75" x14ac:dyDescent="0.25">
      <c r="A18" s="43"/>
      <c r="B18" s="46" t="s">
        <v>49</v>
      </c>
      <c r="C18" s="47"/>
      <c r="D18" s="42"/>
    </row>
    <row r="19" spans="1:5" ht="15.75" x14ac:dyDescent="0.25">
      <c r="A19" s="43"/>
      <c r="B19" s="31" t="s">
        <v>97</v>
      </c>
      <c r="C19" s="22">
        <f>'3кв'!E25</f>
        <v>3475.63</v>
      </c>
      <c r="D19" s="42"/>
    </row>
    <row r="20" spans="1:5" ht="15.75" x14ac:dyDescent="0.25">
      <c r="A20" s="43"/>
      <c r="B20" s="31" t="s">
        <v>98</v>
      </c>
      <c r="C20" s="22">
        <f>'4 кв'!E25</f>
        <v>8970.4</v>
      </c>
      <c r="D20" s="42"/>
    </row>
    <row r="21" spans="1:5" ht="15.75" x14ac:dyDescent="0.25">
      <c r="A21" s="43"/>
      <c r="B21" s="31"/>
      <c r="C21" s="22"/>
      <c r="D21" s="42"/>
    </row>
    <row r="22" spans="1:5" ht="15.75" x14ac:dyDescent="0.25">
      <c r="A22" s="1"/>
      <c r="B22" s="48" t="s">
        <v>50</v>
      </c>
      <c r="C22" s="41">
        <f>SUM(C13:C17)</f>
        <v>222577.56000000003</v>
      </c>
      <c r="D22" s="42">
        <f>'1кв'!E29+'2кв'!E26+'3кв'!E27+'4 кв'!E28</f>
        <v>222577.56</v>
      </c>
      <c r="E22" s="44"/>
    </row>
    <row r="23" spans="1:5" ht="15.75" x14ac:dyDescent="0.25">
      <c r="A23" s="1"/>
      <c r="B23" s="49" t="s">
        <v>100</v>
      </c>
      <c r="C23" s="41">
        <f>C6+C11-C22</f>
        <v>-24142.100000000035</v>
      </c>
      <c r="D23" s="42"/>
    </row>
    <row r="24" spans="1:5" ht="15.75" x14ac:dyDescent="0.25">
      <c r="A24" s="1"/>
      <c r="B24" s="36"/>
      <c r="C24" s="36"/>
      <c r="D24" s="42"/>
    </row>
    <row r="25" spans="1:5" ht="15.75" x14ac:dyDescent="0.25">
      <c r="A25" s="1"/>
      <c r="B25" s="50" t="s">
        <v>51</v>
      </c>
      <c r="C25" s="50"/>
      <c r="D25" s="42"/>
    </row>
    <row r="26" spans="1:5" ht="15.75" x14ac:dyDescent="0.25">
      <c r="A26" s="1"/>
      <c r="B26" s="50" t="s">
        <v>102</v>
      </c>
      <c r="C26" s="80">
        <v>0</v>
      </c>
      <c r="D26" s="42"/>
    </row>
    <row r="27" spans="1:5" ht="15.75" x14ac:dyDescent="0.25">
      <c r="A27" s="1"/>
      <c r="B27" s="51" t="s">
        <v>101</v>
      </c>
      <c r="C27" s="81">
        <v>27861.84</v>
      </c>
      <c r="D27" s="42"/>
    </row>
    <row r="28" spans="1:5" ht="15.75" x14ac:dyDescent="0.25">
      <c r="A28" s="1"/>
      <c r="B28" s="50" t="s">
        <v>52</v>
      </c>
      <c r="C28" s="80">
        <f>C27-C26</f>
        <v>27861.84</v>
      </c>
      <c r="D28" s="42"/>
    </row>
    <row r="29" spans="1:5" ht="15.75" x14ac:dyDescent="0.25">
      <c r="A29" s="1"/>
      <c r="B29" s="36"/>
      <c r="C29" s="36"/>
      <c r="D29" s="42"/>
    </row>
    <row r="30" spans="1:5" ht="15.75" x14ac:dyDescent="0.25">
      <c r="A30" s="1"/>
      <c r="B30" s="36"/>
      <c r="C30" s="36"/>
      <c r="D30" s="42"/>
    </row>
    <row r="31" spans="1:5" ht="15.75" x14ac:dyDescent="0.25">
      <c r="A31" s="1"/>
      <c r="B31" s="36"/>
      <c r="C31" s="36"/>
      <c r="D31" s="42"/>
    </row>
    <row r="32" spans="1:5" ht="15.75" x14ac:dyDescent="0.25">
      <c r="A32" s="1"/>
      <c r="B32" s="36"/>
      <c r="C32" s="36"/>
      <c r="D32" s="42"/>
    </row>
    <row r="33" spans="1:4" ht="15.75" x14ac:dyDescent="0.25">
      <c r="A33" s="1" t="s">
        <v>53</v>
      </c>
      <c r="B33" s="36" t="s">
        <v>103</v>
      </c>
      <c r="C33" s="36"/>
      <c r="D33" s="42"/>
    </row>
    <row r="34" spans="1:4" ht="15.75" x14ac:dyDescent="0.25">
      <c r="A34" s="1"/>
      <c r="B34" s="36" t="s">
        <v>104</v>
      </c>
      <c r="C34" s="36"/>
      <c r="D34" s="42"/>
    </row>
    <row r="35" spans="1:4" ht="15.75" x14ac:dyDescent="0.25">
      <c r="A35" s="1"/>
      <c r="B35" s="36" t="s">
        <v>105</v>
      </c>
      <c r="C35" s="36"/>
      <c r="D35" s="42"/>
    </row>
    <row r="36" spans="1:4" ht="15.75" x14ac:dyDescent="0.25">
      <c r="A36" s="1"/>
      <c r="B36" s="36"/>
      <c r="C36" s="36"/>
      <c r="D36" s="42"/>
    </row>
    <row r="37" spans="1:4" ht="15.75" x14ac:dyDescent="0.25">
      <c r="A37" s="1"/>
      <c r="B37" s="36"/>
      <c r="C37" s="36"/>
      <c r="D37" s="42"/>
    </row>
    <row r="38" spans="1:4" ht="15.75" x14ac:dyDescent="0.25">
      <c r="A38" s="1"/>
      <c r="B38" s="36" t="s">
        <v>54</v>
      </c>
      <c r="C38" s="36"/>
      <c r="D38" s="42"/>
    </row>
    <row r="39" spans="1:4" ht="15.75" x14ac:dyDescent="0.25">
      <c r="A39" s="1"/>
      <c r="B39" s="36"/>
      <c r="C39" s="36"/>
      <c r="D39" s="42"/>
    </row>
    <row r="40" spans="1:4" ht="15.75" x14ac:dyDescent="0.25">
      <c r="A40" s="1"/>
      <c r="B40" s="36"/>
      <c r="C40" s="36"/>
      <c r="D40" s="42"/>
    </row>
    <row r="41" spans="1:4" ht="15.75" x14ac:dyDescent="0.25">
      <c r="A41" s="1"/>
      <c r="B41" s="36"/>
      <c r="C41" s="36"/>
      <c r="D41" s="42"/>
    </row>
    <row r="42" spans="1:4" ht="15.75" x14ac:dyDescent="0.25">
      <c r="A42" s="1"/>
      <c r="B42" s="36"/>
      <c r="C42" s="36"/>
      <c r="D42" s="42"/>
    </row>
  </sheetData>
  <mergeCells count="6">
    <mergeCell ref="B12:C12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 кв</vt:lpstr>
      <vt:lpstr>отчет</vt:lpstr>
      <vt:lpstr>'1кв'!Область_печати</vt:lpstr>
      <vt:lpstr>'2кв'!Область_печати</vt:lpstr>
      <vt:lpstr>'3кв'!Область_печати</vt:lpstr>
      <vt:lpstr>'4 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2025-02-18T11:19:21Z</dcterms:modified>
</cp:coreProperties>
</file>